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111" sheetId="1" state="visible" r:id="rId1"/>
  </sheets>
  <definedNames>
    <definedName name="График">"Диагр. 4"</definedName>
  </definedNames>
  <calcPr fullPrecision="0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<sst xmlns="http://schemas.openxmlformats.org/spreadsheetml/2006/main" count="3" uniqueCount="3">
  <si>
    <t xml:space="preserve">в Экселе 7 842 466,56</t>
  </si>
  <si>
    <t xml:space="preserve">в Экселе 763,48</t>
  </si>
  <si>
    <t xml:space="preserve">в Экселе 504,94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</si>
</sst>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_-* #,##0\ _₽_-;\-* #,##0\ _₽_-;_-* &quot;-&quot;\ _₽_-;_-@_-"/>
    <numFmt numFmtId="166" formatCode="_-* #,##0.00\ _₽_-;\-* #,##0.00\ _₽_-;_-* &quot;-&quot;??\ _₽_-;_-@_-"/>
  </numFmts>
  <fonts count="10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sz val="10.000000"/>
      <name val="Courier"/>
    </font>
    <font>
      <b/>
      <sz val="11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9.000000"/>
      <color theme="1"/>
      <name val="Times New Roman"/>
    </font>
    <font>
      <b/>
      <i/>
      <sz val="12.000000"/>
      <color theme="1"/>
      <name val="Times New Roman"/>
    </font>
    <font>
      <sz val="12.000000"/>
      <color indexed="63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164" applyNumberFormat="1" applyFont="1" applyFill="1" applyBorder="1"/>
    <xf fontId="0" fillId="0" borderId="0" numFmtId="165" applyNumberFormat="1" applyFont="1" applyFill="1" applyBorder="1"/>
  </cellStyleXfs>
  <cellXfs count="39">
    <xf fontId="0" fillId="0" borderId="0" numFmtId="0" xfId="0"/>
    <xf fontId="4" fillId="0" borderId="0" numFmtId="0" xfId="0" applyFont="1" applyAlignment="1">
      <alignment horizontal="center" wrapText="1"/>
    </xf>
    <xf fontId="5" fillId="0" borderId="0" numFmtId="0" xfId="0" applyFont="1"/>
    <xf fontId="5" fillId="0" borderId="0" numFmtId="0" xfId="0" applyFont="1" applyAlignment="1">
      <alignment horizontal="center"/>
    </xf>
    <xf fontId="5" fillId="0" borderId="1" numFmtId="0" xfId="0" applyFont="1" applyBorder="1" applyAlignment="1">
      <alignment horizontal="center"/>
    </xf>
    <xf fontId="5" fillId="0" borderId="2" numFmtId="0" xfId="0" applyFont="1" applyBorder="1" applyAlignment="1">
      <alignment horizontal="center"/>
    </xf>
    <xf fontId="5" fillId="2" borderId="2" numFmtId="166" xfId="4" applyNumberFormat="1" applyFont="1" applyFill="1" applyBorder="1" applyAlignment="1">
      <alignment horizontal="right"/>
    </xf>
    <xf fontId="6" fillId="0" borderId="2" numFmtId="0" xfId="0" applyFont="1" applyBorder="1" applyAlignment="1">
      <alignment horizontal="center"/>
    </xf>
    <xf fontId="5" fillId="2" borderId="2" numFmtId="2" xfId="0" applyNumberFormat="1" applyFont="1" applyFill="1" applyBorder="1" applyAlignment="1">
      <alignment horizontal="right"/>
    </xf>
    <xf fontId="5" fillId="2" borderId="2" numFmtId="2" xfId="0" applyNumberFormat="1" applyFont="1" applyFill="1" applyBorder="1"/>
    <xf fontId="6" fillId="0" borderId="3" numFmtId="0" xfId="0" applyFont="1" applyBorder="1" applyAlignment="1">
      <alignment horizontal="center"/>
    </xf>
    <xf fontId="6" fillId="0" borderId="4" numFmtId="0" xfId="0" applyFont="1" applyBorder="1" applyAlignment="1">
      <alignment horizontal="center"/>
    </xf>
    <xf fontId="5" fillId="0" borderId="2" numFmtId="2" xfId="0" applyNumberFormat="1" applyFont="1" applyBorder="1"/>
    <xf fontId="6" fillId="0" borderId="2" numFmtId="0" xfId="0" applyFont="1" applyBorder="1" applyAlignment="1">
      <alignment horizontal="center" wrapText="1"/>
    </xf>
    <xf fontId="6" fillId="0" borderId="0" numFmtId="0" xfId="0" applyFont="1" applyAlignment="1">
      <alignment horizontal="center"/>
    </xf>
    <xf fontId="6" fillId="0" borderId="2" numFmtId="0" xfId="0" applyFont="1" applyBorder="1"/>
    <xf fontId="5" fillId="0" borderId="2" numFmtId="0" xfId="0" applyFont="1" applyBorder="1"/>
    <xf fontId="5" fillId="0" borderId="2" numFmtId="10" xfId="0" applyNumberFormat="1" applyFont="1" applyBorder="1"/>
    <xf fontId="7" fillId="0" borderId="2" numFmtId="0" xfId="0" applyFont="1" applyBorder="1" applyAlignment="1">
      <alignment horizontal="center" shrinkToFit="1" wrapText="1"/>
    </xf>
    <xf fontId="6" fillId="0" borderId="5" numFmtId="0" xfId="0" applyFont="1" applyBorder="1" applyAlignment="1">
      <alignment horizontal="center" shrinkToFit="1" wrapText="1"/>
    </xf>
    <xf fontId="6" fillId="0" borderId="4" numFmtId="0" xfId="0" applyFont="1" applyBorder="1" applyAlignment="1">
      <alignment horizontal="center" shrinkToFit="1" wrapText="1"/>
    </xf>
    <xf fontId="5" fillId="0" borderId="6" numFmtId="0" xfId="0" applyFont="1" applyBorder="1"/>
    <xf fontId="5" fillId="0" borderId="6" numFmtId="9" xfId="0" applyNumberFormat="1" applyFont="1" applyBorder="1"/>
    <xf fontId="6" fillId="0" borderId="7" numFmtId="0" xfId="0" applyFont="1" applyBorder="1" applyAlignment="1">
      <alignment horizontal="center"/>
    </xf>
    <xf fontId="6" fillId="0" borderId="6" numFmtId="0" xfId="0" applyFont="1" applyBorder="1" applyAlignment="1">
      <alignment horizontal="center"/>
    </xf>
    <xf fontId="6" fillId="0" borderId="8" numFmtId="0" xfId="0" applyFont="1" applyBorder="1" applyAlignment="1">
      <alignment horizontal="center"/>
    </xf>
    <xf fontId="6" fillId="0" borderId="9" numFmtId="0" xfId="0" applyFont="1" applyBorder="1" applyAlignment="1">
      <alignment horizontal="center"/>
    </xf>
    <xf fontId="5" fillId="0" borderId="10" numFmtId="0" xfId="0" applyFont="1" applyBorder="1" applyAlignment="1">
      <alignment horizontal="left" shrinkToFit="1" wrapText="1"/>
    </xf>
    <xf fontId="5" fillId="0" borderId="2" numFmtId="0" xfId="0" applyFont="1" applyBorder="1" applyAlignment="1">
      <alignment horizontal="left" shrinkToFit="1" wrapText="1"/>
    </xf>
    <xf fontId="5" fillId="0" borderId="11" numFmtId="0" xfId="0" applyFont="1" applyBorder="1"/>
    <xf fontId="5" fillId="0" borderId="10" numFmtId="0" xfId="0" applyFont="1" applyBorder="1" applyAlignment="1">
      <alignment horizontal="left" wrapText="1"/>
    </xf>
    <xf fontId="5" fillId="0" borderId="2" numFmtId="0" xfId="0" applyFont="1" applyBorder="1" applyAlignment="1">
      <alignment horizontal="left" wrapText="1"/>
    </xf>
    <xf fontId="6" fillId="0" borderId="10" numFmtId="0" xfId="0" applyFont="1" applyBorder="1" applyAlignment="1">
      <alignment horizontal="center" shrinkToFit="1" wrapText="1"/>
    </xf>
    <xf fontId="6" fillId="0" borderId="2" numFmtId="0" xfId="0" applyFont="1" applyBorder="1" applyAlignment="1">
      <alignment horizontal="center" shrinkToFit="1" wrapText="1"/>
    </xf>
    <xf fontId="8" fillId="0" borderId="12" numFmtId="0" xfId="0" applyFont="1" applyBorder="1" applyAlignment="1">
      <alignment horizontal="left" wrapText="1"/>
    </xf>
    <xf fontId="8" fillId="0" borderId="13" numFmtId="0" xfId="0" applyFont="1" applyBorder="1" applyAlignment="1">
      <alignment horizontal="left"/>
    </xf>
    <xf fontId="8" fillId="0" borderId="14" numFmtId="0" xfId="0" applyFont="1" applyBorder="1" applyAlignment="1">
      <alignment horizontal="left"/>
    </xf>
    <xf fontId="9" fillId="0" borderId="0" numFmtId="0" xfId="0" applyFont="1" applyAlignment="1">
      <alignment horizontal="justify" wrapText="1"/>
    </xf>
    <xf fontId="5" fillId="0" borderId="0" numFmtId="0" xfId="0" applyFont="1" applyAlignment="1">
      <alignment horizontal="justify" wrapText="1"/>
    </xf>
  </cellXfs>
  <cellStyles count="5">
    <cellStyle name="Обычный" xfId="0" builtinId="0"/>
    <cellStyle name="Обычный 100" xfId="1"/>
    <cellStyle name="Обычный 2" xfId="2"/>
    <cellStyle name="Обычный 4" xfId="3"/>
    <cellStyle name="Финансовый [0]" xfId="4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7" activeCellId="0" sqref="C27"/>
    </sheetView>
  </sheetViews>
  <sheetFormatPr defaultRowHeight="15" customHeight="1"/>
  <cols>
    <col customWidth="1" min="2" max="2" width="15.28515625"/>
    <col customWidth="1" min="3" max="3" width="22.5703125"/>
  </cols>
  <sheetData>
    <row r="2" ht="39" customHeight="1">
      <c r="A2" s="1"/>
      <c r="B2" s="1"/>
      <c r="C2" s="1"/>
      <c r="D2" s="1"/>
      <c r="E2" s="1"/>
      <c r="F2" s="1"/>
      <c r="G2" s="1"/>
    </row>
    <row r="6" ht="15.75">
      <c r="A6" s="2"/>
      <c r="B6" s="2"/>
      <c r="C6" s="2"/>
      <c r="D6" s="2"/>
      <c r="E6" s="2"/>
      <c r="F6" s="2"/>
    </row>
    <row r="7" ht="15.75">
      <c r="A7" s="2"/>
      <c r="B7" s="3"/>
      <c r="C7" s="3"/>
      <c r="D7" s="3"/>
      <c r="E7" s="3"/>
      <c r="F7" s="2"/>
    </row>
    <row r="8" ht="15.75">
      <c r="A8" s="4"/>
      <c r="B8" s="4"/>
      <c r="C8" s="4"/>
      <c r="D8" s="2"/>
      <c r="E8" s="2"/>
      <c r="F8" s="2"/>
    </row>
    <row r="9" ht="15.75">
      <c r="A9" s="5"/>
      <c r="B9" s="5"/>
      <c r="C9" s="6">
        <f>C10*C26</f>
        <v>7842143.0743579082</v>
      </c>
      <c r="D9" s="2"/>
      <c r="E9" s="2" t="s">
        <v>0</v>
      </c>
      <c r="F9" s="2"/>
    </row>
    <row r="10" ht="15.75">
      <c r="A10" s="7"/>
      <c r="B10" s="7"/>
      <c r="C10" s="8">
        <f>((C11*1)+C19+C20)*C27*1.2</f>
        <v>763.44850801770917</v>
      </c>
      <c r="D10" s="2"/>
      <c r="E10" s="2" t="s">
        <v>1</v>
      </c>
      <c r="F10" s="2"/>
    </row>
    <row r="11" ht="15.75">
      <c r="A11" s="7"/>
      <c r="B11" s="7"/>
      <c r="C11" s="9">
        <f>(C12+C13+C14+C15+C16+C17)*C18</f>
        <v>504.92626191647435</v>
      </c>
      <c r="D11" s="2"/>
      <c r="E11" s="2" t="s">
        <v>2</v>
      </c>
      <c r="F11" s="2"/>
    </row>
    <row r="12" ht="15.75">
      <c r="A12" s="7"/>
      <c r="B12" s="7"/>
      <c r="C12" s="9">
        <f>C22/C23</f>
        <v>136.57942787583687</v>
      </c>
      <c r="D12" s="2"/>
      <c r="E12" s="2"/>
      <c r="F12" s="2"/>
    </row>
    <row r="13" ht="15.75">
      <c r="A13" s="10"/>
      <c r="B13" s="11"/>
      <c r="C13" s="9">
        <f>C12*0.2/3</f>
        <v>9.1052951917224583</v>
      </c>
      <c r="D13" s="2"/>
      <c r="E13" s="2"/>
      <c r="F13" s="2"/>
    </row>
    <row r="14" ht="15.75">
      <c r="A14" s="10"/>
      <c r="B14" s="11"/>
      <c r="C14" s="9">
        <f>(C12*24)*(14/365)/24</f>
        <v>5.2386629870184009</v>
      </c>
      <c r="D14" s="2"/>
      <c r="E14" s="2"/>
      <c r="F14" s="2"/>
    </row>
    <row r="15" ht="15.75">
      <c r="A15" s="7"/>
      <c r="B15" s="7"/>
      <c r="C15" s="9">
        <f>(C12+C13+C14)*C24</f>
        <v>166.01572466003554</v>
      </c>
      <c r="D15" s="2"/>
      <c r="E15" s="2"/>
      <c r="F15" s="2"/>
    </row>
    <row r="16" ht="15.75">
      <c r="A16" s="7"/>
      <c r="B16" s="7"/>
      <c r="C16" s="9">
        <f>(C12+C13+C14+C15)/12</f>
        <v>26.41159255955111</v>
      </c>
      <c r="D16" s="2"/>
      <c r="E16" s="2"/>
      <c r="F16" s="2"/>
    </row>
    <row r="17" ht="15.75">
      <c r="A17" s="7"/>
      <c r="B17" s="7"/>
      <c r="C17" s="9">
        <f>(C12+C13+C14+C15)*C25</f>
        <v>95.715611435813216</v>
      </c>
      <c r="D17" s="2"/>
      <c r="E17" s="2"/>
      <c r="F17" s="2"/>
    </row>
    <row r="18" ht="15.75">
      <c r="A18" s="7"/>
      <c r="B18" s="7"/>
      <c r="C18" s="12">
        <f>F30+F34+F37</f>
        <v>1.1500000000000001</v>
      </c>
      <c r="D18" s="2"/>
      <c r="E18" s="2"/>
      <c r="F18" s="2"/>
    </row>
    <row r="19" ht="15.75">
      <c r="A19" s="13"/>
      <c r="B19" s="7"/>
      <c r="C19" s="9">
        <f>(C11*1)*0.2</f>
        <v>100.98525238329488</v>
      </c>
      <c r="D19" s="2"/>
      <c r="E19" s="2"/>
      <c r="F19" s="2"/>
    </row>
    <row r="20" ht="15.75">
      <c r="A20" s="13"/>
      <c r="B20" s="7"/>
      <c r="C20" s="9">
        <f>((C11*1)+C19)*0.05</f>
        <v>30.295575714988463</v>
      </c>
      <c r="D20" s="2"/>
      <c r="E20" s="2"/>
      <c r="F20" s="2"/>
    </row>
    <row r="21" ht="15.75">
      <c r="A21" s="14"/>
      <c r="B21" s="14"/>
      <c r="C21" s="14"/>
      <c r="D21" s="14"/>
      <c r="E21" s="14"/>
      <c r="F21" s="2"/>
    </row>
    <row r="22" ht="15.75">
      <c r="A22" s="7"/>
      <c r="B22" s="7"/>
      <c r="C22" s="15">
        <v>22440</v>
      </c>
      <c r="D22" s="2"/>
      <c r="E22" s="2"/>
      <c r="F22" s="2"/>
    </row>
    <row r="23" ht="15.75">
      <c r="A23" s="7"/>
      <c r="B23" s="7"/>
      <c r="C23" s="16">
        <v>164.30000000000001</v>
      </c>
      <c r="D23" s="2"/>
      <c r="E23" s="2"/>
      <c r="F23" s="2"/>
    </row>
    <row r="24" ht="15.75">
      <c r="A24" s="7"/>
      <c r="B24" s="7"/>
      <c r="C24" s="16">
        <v>1.1000000000000001</v>
      </c>
      <c r="D24" s="2"/>
      <c r="E24" s="2"/>
      <c r="F24" s="2"/>
    </row>
    <row r="25" ht="15.75">
      <c r="A25" s="7"/>
      <c r="B25" s="7"/>
      <c r="C25" s="17">
        <v>0.30199999999999999</v>
      </c>
      <c r="D25" s="2"/>
      <c r="E25" s="2"/>
      <c r="F25" s="2"/>
    </row>
    <row r="26" ht="21" customHeight="1">
      <c r="A26" s="18"/>
      <c r="B26" s="18"/>
      <c r="C26" s="15">
        <v>10272</v>
      </c>
      <c r="D26" s="2"/>
      <c r="E26" s="2"/>
      <c r="F26" s="2"/>
    </row>
    <row r="27" ht="15.75">
      <c r="A27" s="19"/>
      <c r="B27" s="20"/>
      <c r="C27" s="21">
        <v>1</v>
      </c>
      <c r="D27" s="2"/>
      <c r="E27" s="2"/>
      <c r="F27" s="2"/>
    </row>
    <row r="28" ht="15.75">
      <c r="A28" s="19"/>
      <c r="B28" s="20"/>
      <c r="C28" s="22">
        <v>0.20000000000000001</v>
      </c>
      <c r="D28" s="2"/>
      <c r="E28" s="2"/>
      <c r="F28" s="2"/>
    </row>
    <row r="29" ht="15.75">
      <c r="A29" s="23"/>
      <c r="B29" s="24"/>
      <c r="C29" s="24"/>
      <c r="D29" s="25"/>
      <c r="E29" s="25"/>
      <c r="F29" s="26"/>
    </row>
    <row r="30" ht="42" customHeight="1">
      <c r="A30" s="27"/>
      <c r="B30" s="28"/>
      <c r="C30" s="28"/>
      <c r="D30" s="28"/>
      <c r="E30" s="28"/>
      <c r="F30" s="29">
        <v>1</v>
      </c>
    </row>
    <row r="31" ht="15.75">
      <c r="A31" s="30"/>
      <c r="B31" s="31"/>
      <c r="C31" s="31"/>
      <c r="D31" s="31"/>
      <c r="E31" s="31"/>
      <c r="F31" s="29"/>
    </row>
    <row r="32" ht="15.75">
      <c r="A32" s="30"/>
      <c r="B32" s="31"/>
      <c r="C32" s="31"/>
      <c r="D32" s="31"/>
      <c r="E32" s="31"/>
      <c r="F32" s="29"/>
    </row>
    <row r="33" ht="15.75">
      <c r="A33" s="32"/>
      <c r="B33" s="33"/>
      <c r="C33" s="33"/>
      <c r="D33" s="33"/>
      <c r="E33" s="33"/>
      <c r="F33" s="29"/>
    </row>
    <row r="34" ht="15.75">
      <c r="A34" s="27"/>
      <c r="B34" s="28"/>
      <c r="C34" s="28"/>
      <c r="D34" s="28"/>
      <c r="E34" s="28"/>
      <c r="F34" s="29">
        <v>0.050000000000000003</v>
      </c>
    </row>
    <row r="35" ht="15.75">
      <c r="A35" s="27"/>
      <c r="B35" s="28"/>
      <c r="C35" s="28"/>
      <c r="D35" s="28"/>
      <c r="E35" s="28"/>
      <c r="F35" s="29"/>
    </row>
    <row r="36" ht="30" customHeight="1">
      <c r="A36" s="27"/>
      <c r="B36" s="28"/>
      <c r="C36" s="28"/>
      <c r="D36" s="28"/>
      <c r="E36" s="28"/>
      <c r="F36" s="29"/>
    </row>
    <row r="37" ht="61.5" customHeight="1">
      <c r="A37" s="27"/>
      <c r="B37" s="28"/>
      <c r="C37" s="28"/>
      <c r="D37" s="28"/>
      <c r="E37" s="28"/>
      <c r="F37" s="29">
        <v>0.10000000000000001</v>
      </c>
    </row>
    <row r="38" ht="15.75">
      <c r="A38" s="27"/>
      <c r="B38" s="28"/>
      <c r="C38" s="28"/>
      <c r="D38" s="28"/>
      <c r="E38" s="28"/>
      <c r="F38" s="29"/>
    </row>
    <row r="39" ht="15.75">
      <c r="A39" s="34"/>
      <c r="B39" s="35"/>
      <c r="C39" s="35"/>
      <c r="D39" s="35"/>
      <c r="E39" s="35"/>
      <c r="F39" s="36"/>
    </row>
    <row r="42" ht="15" customHeight="1">
      <c r="A42" s="37"/>
      <c r="B42" s="37"/>
      <c r="C42" s="37"/>
      <c r="D42" s="37"/>
      <c r="E42" s="37"/>
      <c r="F42" s="37"/>
    </row>
    <row r="43" ht="15" customHeight="1">
      <c r="A43" s="37"/>
      <c r="B43" s="37"/>
      <c r="C43" s="37"/>
      <c r="D43" s="37"/>
      <c r="E43" s="37"/>
      <c r="F43" s="37"/>
    </row>
    <row r="44" ht="26.25" customHeight="1">
      <c r="A44" s="37"/>
      <c r="B44" s="37"/>
      <c r="C44" s="37"/>
      <c r="D44" s="37"/>
      <c r="E44" s="37"/>
      <c r="F44" s="37"/>
    </row>
    <row r="45" ht="15" customHeight="1">
      <c r="A45" s="2"/>
      <c r="B45" s="2"/>
      <c r="C45" s="2"/>
      <c r="D45" s="2"/>
      <c r="E45" s="2"/>
      <c r="F45" s="2"/>
    </row>
    <row r="46" ht="51.75" customHeight="1">
      <c r="A46" s="38"/>
      <c r="B46" s="38"/>
      <c r="C46" s="38"/>
      <c r="D46" s="38"/>
      <c r="E46" s="38"/>
      <c r="F46" s="38"/>
    </row>
  </sheetData>
  <mergeCells count="38">
    <mergeCell ref="A2:G2"/>
    <mergeCell ref="B7:E7"/>
    <mergeCell ref="A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28:B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F39"/>
    <mergeCell ref="A42:F43"/>
    <mergeCell ref="A44:F44"/>
    <mergeCell ref="A45:F45"/>
    <mergeCell ref="A46:F46"/>
  </mergeCells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ONLYOFFICE/8.3.3.21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13</cp:revision>
  <dcterms:created xsi:type="dcterms:W3CDTF">2021-05-13T05:20:00Z</dcterms:created>
  <dcterms:modified xsi:type="dcterms:W3CDTF">2025-04-30T12:30:32Z</dcterms:modified>
  <cp:version>1048576</cp:version>
</cp:coreProperties>
</file>