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Hoja1" sheetId="1" state="visible" r:id="rId2"/>
  </sheets>
  <definedNames>
    <definedName name="_xlnm.Print_Area" localSheetId="0">Hoja1!$A$1:$R$15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<sst xmlns="http://schemas.openxmlformats.org/spreadsheetml/2006/main" count="70" uniqueCount="70">
  <si>
    <t>CLASIFICACIÓN</t>
  </si>
  <si>
    <t>UNIDAD</t>
  </si>
  <si>
    <t>PLACAS</t>
  </si>
  <si>
    <t xml:space="preserve">1ER PERIODO</t>
  </si>
  <si>
    <t xml:space="preserve">2DO PERIODO</t>
  </si>
  <si>
    <t>ENGOMADO</t>
  </si>
  <si>
    <t>TERMINACIÓN</t>
  </si>
  <si>
    <t xml:space="preserve">VERIFICACIÓN 1°</t>
  </si>
  <si>
    <t xml:space="preserve">VERIFICACION 2°</t>
  </si>
  <si>
    <t>CHOFER</t>
  </si>
  <si>
    <t xml:space="preserve">FECHA PROPUESTA</t>
  </si>
  <si>
    <t>HOLOGRAMA</t>
  </si>
  <si>
    <t xml:space="preserve">No circula</t>
  </si>
  <si>
    <t>BITÁCORA</t>
  </si>
  <si>
    <t xml:space="preserve">No. PÓLIZA</t>
  </si>
  <si>
    <t xml:space="preserve">FECHA INICIO DE COBERTURA</t>
  </si>
  <si>
    <t xml:space="preserve">POLIZA VENCE</t>
  </si>
  <si>
    <t xml:space="preserve">FECHA DE PAGO 1ER. SEMESTRE</t>
  </si>
  <si>
    <t xml:space="preserve">FECHA DE PAGO 2DO. SEMESTRE</t>
  </si>
  <si>
    <t xml:space="preserve">FECHA LIMITE DE PAGO </t>
  </si>
  <si>
    <t xml:space="preserve">FECHA DE RENOVACION DE POLIZA</t>
  </si>
  <si>
    <t xml:space="preserve">TARJETA VENCE</t>
  </si>
  <si>
    <t>normal</t>
  </si>
  <si>
    <t>sabatino</t>
  </si>
  <si>
    <t>OPERATIVO</t>
  </si>
  <si>
    <t xml:space="preserve">NISSAN 2020</t>
  </si>
  <si>
    <t>MGB523C</t>
  </si>
  <si>
    <t>0</t>
  </si>
  <si>
    <t>COMPLETA</t>
  </si>
  <si>
    <t xml:space="preserve">14500 20127462</t>
  </si>
  <si>
    <t xml:space="preserve">NISSAN 2015</t>
  </si>
  <si>
    <t>MDY566B</t>
  </si>
  <si>
    <t xml:space="preserve">14500 20145157</t>
  </si>
  <si>
    <t>ADMINISTRATIVO</t>
  </si>
  <si>
    <t>FRONTIER</t>
  </si>
  <si>
    <t>NEP445A</t>
  </si>
  <si>
    <t>D</t>
  </si>
  <si>
    <t xml:space="preserve">NO INICIADO</t>
  </si>
  <si>
    <t xml:space="preserve">14500 20144951</t>
  </si>
  <si>
    <t xml:space="preserve">NISSAN 2013</t>
  </si>
  <si>
    <t>MFL067A</t>
  </si>
  <si>
    <t xml:space="preserve">14500 20127701</t>
  </si>
  <si>
    <t xml:space="preserve">CHEVROLETΗ 2005</t>
  </si>
  <si>
    <t>LE53637</t>
  </si>
  <si>
    <t>1</t>
  </si>
  <si>
    <t xml:space="preserve">14500 20127471</t>
  </si>
  <si>
    <t>CAMION</t>
  </si>
  <si>
    <t>LE63828</t>
  </si>
  <si>
    <t xml:space="preserve">SIN POLIZA</t>
  </si>
  <si>
    <t xml:space="preserve">ECO SPORT</t>
  </si>
  <si>
    <t>MTL263B</t>
  </si>
  <si>
    <t xml:space="preserve">NISSAN 2012</t>
  </si>
  <si>
    <t>MDE932C</t>
  </si>
  <si>
    <t xml:space="preserve">14500 20123876</t>
  </si>
  <si>
    <t xml:space="preserve">NISSAN 2016</t>
  </si>
  <si>
    <t>LUA191A</t>
  </si>
  <si>
    <t xml:space="preserve">14500 20123661</t>
  </si>
  <si>
    <t>VERSA</t>
  </si>
  <si>
    <t>MFN199A</t>
  </si>
  <si>
    <t xml:space="preserve">14500 20142926</t>
  </si>
  <si>
    <t xml:space="preserve">NISSAN 2019</t>
  </si>
  <si>
    <t>NNX310A</t>
  </si>
  <si>
    <t xml:space="preserve">14500 20145148</t>
  </si>
  <si>
    <t xml:space="preserve">FORD 1989</t>
  </si>
  <si>
    <t>LE67759</t>
  </si>
  <si>
    <t>2</t>
  </si>
  <si>
    <t xml:space="preserve">14500 20149251</t>
  </si>
  <si>
    <t xml:space="preserve">MERCEDES BENZ</t>
  </si>
  <si>
    <t>JN96521</t>
  </si>
  <si>
    <t xml:space="preserve">14500 20123625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</si>
</sst>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5">
    <font>
      <sz val="11.000000"/>
      <color theme="1"/>
      <name val="Calibri"/>
      <scheme val="minor"/>
    </font>
    <font>
      <b/>
      <sz val="11.000000"/>
      <color theme="1"/>
      <name val="Calibri"/>
      <scheme val="minor"/>
    </font>
    <font>
      <b/>
      <sz val="12.000000"/>
      <color theme="1"/>
      <name val="Calibri"/>
      <scheme val="minor"/>
    </font>
    <font>
      <sz val="12.000000"/>
      <name val="Times New Roman"/>
    </font>
    <font>
      <sz val="12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5"/>
      </patternFill>
    </fill>
    <fill>
      <patternFill patternType="solid">
        <fgColor indexed="5"/>
      </patternFill>
    </fill>
  </fills>
  <borders count="14">
    <border>
      <left style="none"/>
      <right style="none"/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39">
    <xf fontId="0" fillId="0" borderId="0" numFmtId="0" xfId="0"/>
    <xf fontId="1" fillId="0" borderId="0" numFmtId="0" xfId="0" applyFont="1" applyAlignment="1">
      <alignment horizontal="center"/>
    </xf>
    <xf fontId="0" fillId="0" borderId="0" numFmtId="0" xfId="0" applyAlignment="1">
      <alignment horizontal="center"/>
    </xf>
    <xf fontId="0" fillId="0" borderId="0" numFmtId="0" xfId="0" applyAlignment="1">
      <alignment horizontal="center" vertical="center"/>
    </xf>
    <xf fontId="1" fillId="0" borderId="1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 wrapText="1"/>
    </xf>
    <xf fontId="1" fillId="2" borderId="3" numFmtId="0" xfId="0" applyFont="1" applyFill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center" wrapText="1"/>
    </xf>
    <xf fontId="1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 vertical="center" wrapText="1"/>
    </xf>
    <xf fontId="1" fillId="2" borderId="7" numFmtId="0" xfId="0" applyFont="1" applyFill="1" applyBorder="1" applyAlignment="1">
      <alignment horizontal="center" vertical="center" wrapText="1"/>
    </xf>
    <xf fontId="1" fillId="0" borderId="8" numFmtId="0" xfId="0" applyFont="1" applyBorder="1" applyAlignment="1">
      <alignment horizontal="center" vertical="center" wrapText="1"/>
    </xf>
    <xf fontId="2" fillId="0" borderId="5" numFmtId="0" xfId="0" applyFont="1" applyBorder="1" applyAlignment="1">
      <alignment horizontal="center" vertical="center" wrapText="1"/>
    </xf>
    <xf fontId="2" fillId="0" borderId="5" numFmtId="0" xfId="0" applyFont="1" applyBorder="1" applyAlignment="1">
      <alignment horizontal="center" vertical="center"/>
    </xf>
    <xf fontId="0" fillId="0" borderId="5" numFmtId="0" xfId="0" applyBorder="1"/>
    <xf fontId="0" fillId="0" borderId="0" numFmtId="0" xfId="0"/>
    <xf fontId="0" fillId="0" borderId="9" numFmtId="0" xfId="0" applyBorder="1" applyAlignment="1">
      <alignment vertical="center" wrapText="1"/>
    </xf>
    <xf fontId="1" fillId="3" borderId="9" numFmtId="0" xfId="0" applyFont="1" applyFill="1" applyBorder="1" applyAlignment="1">
      <alignment horizontal="center" vertical="center" wrapText="1"/>
    </xf>
    <xf fontId="0" fillId="0" borderId="9" numFmtId="0" xfId="0" applyBorder="1" applyAlignment="1">
      <alignment horizontal="center" vertical="center" wrapText="1"/>
    </xf>
    <xf fontId="0" fillId="0" borderId="9" numFmtId="14" xfId="0" applyNumberFormat="1" applyBorder="1" applyAlignment="1">
      <alignment vertical="center" wrapText="1"/>
    </xf>
    <xf fontId="0" fillId="0" borderId="10" numFmtId="14" xfId="0" applyNumberFormat="1" applyBorder="1" applyAlignment="1">
      <alignment vertical="center" wrapText="1"/>
    </xf>
    <xf fontId="0" fillId="0" borderId="10" numFmtId="0" xfId="0" applyBorder="1" applyAlignment="1">
      <alignment vertical="center" wrapText="1"/>
    </xf>
    <xf fontId="0" fillId="2" borderId="11" numFmtId="14" xfId="0" applyNumberFormat="1" applyFill="1" applyBorder="1"/>
    <xf fontId="0" fillId="0" borderId="12" numFmtId="0" xfId="0" applyBorder="1" applyAlignment="1" quotePrefix="1">
      <alignment horizontal="center" vertical="center"/>
    </xf>
    <xf fontId="0" fillId="0" borderId="9" numFmtId="0" xfId="0" applyBorder="1" applyAlignment="1">
      <alignment horizontal="center" vertical="center"/>
    </xf>
    <xf fontId="0" fillId="0" borderId="9" numFmtId="0" xfId="0" applyBorder="1"/>
    <xf fontId="3" fillId="0" borderId="9" numFmtId="0" xfId="0" applyFont="1" applyBorder="1" applyAlignment="1">
      <alignment horizontal="left"/>
    </xf>
    <xf fontId="0" fillId="0" borderId="9" numFmtId="164" xfId="0" applyNumberFormat="1" applyBorder="1"/>
    <xf fontId="0" fillId="0" borderId="0" numFmtId="164" xfId="0" applyNumberFormat="1"/>
    <xf fontId="0" fillId="0" borderId="10" numFmtId="164" xfId="0" applyNumberFormat="1" applyBorder="1" applyAlignment="1">
      <alignment vertical="center" wrapText="1"/>
    </xf>
    <xf fontId="0" fillId="0" borderId="12" numFmtId="0" xfId="0" applyBorder="1" applyAlignment="1">
      <alignment horizontal="center" vertical="center"/>
    </xf>
    <xf fontId="4" fillId="0" borderId="9" numFmtId="0" xfId="0" applyFont="1" applyBorder="1"/>
    <xf fontId="0" fillId="0" borderId="10" numFmtId="0" xfId="0" applyBorder="1"/>
    <xf fontId="0" fillId="0" borderId="13" numFmtId="0" xfId="0" applyBorder="1"/>
    <xf fontId="0" fillId="0" borderId="0" numFmtId="164" xfId="0" applyNumberFormat="1" applyAlignment="1">
      <alignment horizontal="center"/>
    </xf>
    <xf fontId="0" fillId="0" borderId="0" numFmtId="14" xfId="0" applyNumberFormat="1"/>
    <xf fontId="0" fillId="0" borderId="0" numFmtId="49" xfId="0" applyNumberFormat="1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nlyoffice.com/jsaProject" Target="jsaProject.bin"/><Relationship  Id="rId2" Type="http://schemas.openxmlformats.org/officeDocument/2006/relationships/worksheet" Target="worksheets/sheet1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pane xSplit="3" ySplit="1" topLeftCell="D2" activePane="bottomRight" state="frozen"/>
      <selection activeCell="R13" activeCellId="0" sqref="R13"/>
    </sheetView>
  </sheetViews>
  <sheetFormatPr baseColWidth="10" defaultRowHeight="14.25"/>
  <cols>
    <col customWidth="1" min="1" max="1" width="16.6640625"/>
    <col customWidth="1" min="2" max="3" width="20.44140625"/>
    <col customWidth="1" min="4" max="4" width="19.88671875"/>
    <col customWidth="1" min="5" max="5" width="22.5546875"/>
    <col customWidth="1" min="6" max="6" style="1" width="15.109375"/>
    <col customWidth="1" min="7" max="7" style="2" width="16.109375"/>
    <col customWidth="1" min="8" max="9" width="17.109375"/>
    <col customWidth="1" min="10" max="10" width="11.44140625"/>
    <col customWidth="1" min="11" max="11" width="14.00390625"/>
    <col customWidth="1" min="12" max="12" style="3" width="13.88671875"/>
    <col customWidth="1" min="13" max="13" style="3" width="17.44140625"/>
    <col bestFit="1" customWidth="1" min="14" max="14" style="3" width="24.5546875"/>
    <col customWidth="1" min="15" max="15" width="12.5546875"/>
    <col bestFit="1" customWidth="1" min="16" max="16" width="16.109375"/>
    <col customWidth="1" min="17" max="17" width="16.109375"/>
    <col customWidth="1" min="18" max="21" width="11.44140625"/>
    <col customWidth="1" min="22" max="22" width="13.421875"/>
  </cols>
  <sheetData>
    <row r="1" ht="42.75">
      <c r="A1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4" t="s">
        <v>11</v>
      </c>
      <c r="M1" s="5" t="s">
        <v>12</v>
      </c>
      <c r="N1" s="5"/>
      <c r="O1" s="5" t="s">
        <v>13</v>
      </c>
      <c r="P1" s="5" t="s">
        <v>14</v>
      </c>
      <c r="Q1" s="5" t="s">
        <v>15</v>
      </c>
      <c r="R1" s="7" t="s">
        <v>16</v>
      </c>
      <c r="S1" s="8" t="s">
        <v>17</v>
      </c>
      <c r="T1" s="8" t="s">
        <v>18</v>
      </c>
      <c r="U1" s="8" t="s">
        <v>19</v>
      </c>
      <c r="V1" s="8" t="s">
        <v>20</v>
      </c>
      <c r="W1" s="9" t="s">
        <v>21</v>
      </c>
    </row>
    <row r="2" ht="16.5">
      <c r="B2" s="10"/>
      <c r="C2" s="10"/>
      <c r="D2" s="10"/>
      <c r="E2" s="10"/>
      <c r="F2" s="10"/>
      <c r="G2" s="10"/>
      <c r="H2" s="10"/>
      <c r="I2" s="11"/>
      <c r="J2" s="11"/>
      <c r="K2" s="12"/>
      <c r="L2" s="13"/>
      <c r="M2" s="14" t="s">
        <v>22</v>
      </c>
      <c r="N2" s="15" t="s">
        <v>23</v>
      </c>
      <c r="O2" s="16"/>
      <c r="P2" s="16"/>
      <c r="Q2" s="16"/>
      <c r="R2" s="16"/>
      <c r="S2" s="17"/>
      <c r="T2" s="17"/>
      <c r="U2" s="17"/>
      <c r="V2" s="17"/>
    </row>
    <row r="3" ht="15">
      <c r="A3" t="s">
        <v>24</v>
      </c>
      <c r="B3" s="18" t="s">
        <v>25</v>
      </c>
      <c r="C3" s="18" t="s">
        <v>26</v>
      </c>
      <c r="D3" s="18" t="str">
        <f t="shared" ref="D3:D15" si="0">IF(F3="Amarillo","Enero y Febrero",IF(F3="Rosa","Febrero y Marzo",IF(F3="Rojo","Marzo y Abril",IF(F3="Verde","Abril y Mayo",IF(F3="Azul","Mayo y Junio","")))))</f>
        <v xml:space="preserve">Marzo y Abril</v>
      </c>
      <c r="E3" s="18" t="str">
        <f t="shared" ref="E3:E15" si="1">IF(F3="Amarillo","Julio y Agosto",IF(F3="Rosa","Agosto y Septiembre",IF(F3="Rojo","Septiembre y Octubre",IF(F3="Verde","Octubre y Noviembre",IF(F3="Azul","Noviembre y Diciembre","")))))</f>
        <v xml:space="preserve">Septiembre y Octubre</v>
      </c>
      <c r="F3" s="19" t="str">
        <f t="shared" ref="F3:F15" si="2">IF(OR(IF(ISNUMBER(VALUE(RIGHT(C3,1))),RIGHT(C3,1),RIGHT(LEFT(C3,LEN(C3)-1),1))="5",IF(ISNUMBER(VALUE(RIGHT(C3,1))),RIGHT(C3,1),RIGHT(LEFT(C3,LEN(C3)-1),1))="6"),"Amarillo",IF(OR(IF(ISNUMBER(VALUE(RIGHT(C3,1))),RIGHT(C3,1),RIGHT(LEFT(C3,LEN(C3)-1),1))="7",IF(ISNUMBER(VALUE(RIGHT(C3,1))),RIGHT(C3,1),RIGHT(LEFT(C3,LEN(C3)-1),1))="8"),"Rosa",IF(OR(IF(ISNUMBER(VALUE(RIGHT(C3,1))),RIGHT(C3,1),RIGHT(LEFT(C3,LEN(C3)-1),1))="3",IF(ISNUMBER(VALUE(RIGHT(C3,1))),RIGHT(C3,1),RIGHT(LEFT(C3,LEN(C3)-1),1))="4"),"Rojo",IF(OR(IF(ISNUMBER(VALUE(RIGHT(C3,1))),RIGHT(C3,1),RIGHT(LEFT(C3,LEN(C3)-1),1))="1",IF(ISNUMBER(VALUE(RIGHT(C3,1))),RIGHT(C3,1),RIGHT(LEFT(C3,LEN(C3)-1),1))="2"),"Verde",IF(OR(IF(ISNUMBER(VALUE(RIGHT(C3,1))),RIGHT(C3,1),RIGHT(LEFT(C3,LEN(C3)-1),1))="9",IF(ISNUMBER(VALUE(RIGHT(C3,1))),RIGHT(C3,1),RIGHT(LEFT(C3,LEN(C3)-1),1))="0"),"Azul","")))))</f>
        <v>Rojo</v>
      </c>
      <c r="G3" s="20" t="str">
        <f t="shared" ref="G3:G15" si="3">IF(ISNUMBER(VALUE(RIGHT(C3,1))),RIGHT(C3,1),RIGHT(LEFT(C3,LEN(C3)-1),1))</f>
        <v>3</v>
      </c>
      <c r="H3" s="21">
        <v>45693</v>
      </c>
      <c r="I3" s="22">
        <v>45852</v>
      </c>
      <c r="J3" s="23"/>
      <c r="K3" s="24">
        <v>45849</v>
      </c>
      <c r="L3" s="25" t="s">
        <v>27</v>
      </c>
      <c r="M3" s="26" t="str">
        <f t="shared" ref="M3:M15" si="4">IF(OR(L3="0",L3="00"),"Circula diario",IF(L3="2",IF(OR(VALUE(G3)=5,VALUE(G3)=6),"No circula lunes",IF(OR(VALUE(G3)=7,VALUE(G3)=8),"No circula martes",IF(OR(VALUE(G3)=3,VALUE(G3)=4),"No circula miércoles",IF(OR(VALUE(G3)=1,VALUE(G3)=2),"No circula jueves",IF(OR(VALUE(G3)=9,VALUE(G3)=0),"No circula viernes","Revisar placa"))))),IF(L3="1",IF(OR(VALUE(G3)=5,VALUE(G3)=6),"No circula lunes",IF(OR(VALUE(G3)=7,VALUE(G3)=8),"No circula martes",IF(OR(VALUE(G3)=3,VALUE(G3)=4),"No circula miércoles",IF(OR(VALUE(G3)=1,VALUE(G3)=2),"No circula jueves",IF(OR(VALUE(G3)=9,VALUE(G3)=0),"No circula viernes","Revisar placa"))))),"Revisar holograma")))</f>
        <v xml:space="preserve">Circula diario</v>
      </c>
      <c r="N3" s="26" t="str">
        <f t="shared" ref="N3:N15" si="5">IF(OR(L3="0",L3="00"),"Circula todos los sábados",IF(L3="2","Descansa todos los sábados",IF(L3="1",IF(ISNUMBER(VALUE(G3)),IF(MOD(VALUE(G3),2)=0,"Descansa 2° y 4° sábado","Descansa 1° y 3° sábado"),"Revisar placa"),"")))</f>
        <v xml:space="preserve">Circula todos los sábados</v>
      </c>
      <c r="O3" s="27" t="s">
        <v>28</v>
      </c>
      <c r="P3" s="28" t="s">
        <v>29</v>
      </c>
      <c r="Q3" s="28"/>
      <c r="R3" s="29">
        <v>45918</v>
      </c>
      <c r="S3" s="30"/>
      <c r="T3" s="30"/>
      <c r="U3" s="30">
        <v>45918</v>
      </c>
      <c r="V3" s="30">
        <v>45918</v>
      </c>
      <c r="W3" s="30">
        <v>47712</v>
      </c>
    </row>
    <row r="4" ht="15">
      <c r="A4" t="s">
        <v>24</v>
      </c>
      <c r="B4" s="18" t="s">
        <v>30</v>
      </c>
      <c r="C4" s="18" t="s">
        <v>31</v>
      </c>
      <c r="D4" s="18" t="str">
        <f t="shared" si="0"/>
        <v xml:space="preserve">Enero y Febrero</v>
      </c>
      <c r="E4" s="18" t="str">
        <f t="shared" si="1"/>
        <v xml:space="preserve">Julio y Agosto</v>
      </c>
      <c r="F4" s="19" t="str">
        <f t="shared" si="2"/>
        <v>Amarillo</v>
      </c>
      <c r="G4" s="20" t="str">
        <f t="shared" si="3"/>
        <v>6</v>
      </c>
      <c r="H4" s="21">
        <v>45688</v>
      </c>
      <c r="I4" s="22">
        <v>45881</v>
      </c>
      <c r="J4" s="23"/>
      <c r="K4" s="24" t="e">
        <f>#REF!+14</f>
        <v>#REF!</v>
      </c>
      <c r="L4" s="25" t="s">
        <v>27</v>
      </c>
      <c r="M4" s="26" t="str">
        <f t="shared" si="4"/>
        <v xml:space="preserve">Circula diario</v>
      </c>
      <c r="N4" s="26" t="str">
        <f t="shared" si="5"/>
        <v xml:space="preserve">Circula todos los sábados</v>
      </c>
      <c r="O4" s="27" t="s">
        <v>28</v>
      </c>
      <c r="P4" s="28" t="s">
        <v>32</v>
      </c>
      <c r="Q4" s="28"/>
      <c r="R4" s="29">
        <v>46085</v>
      </c>
      <c r="S4" s="30"/>
      <c r="T4" s="30"/>
      <c r="U4" s="30">
        <v>45909</v>
      </c>
      <c r="V4" s="30"/>
      <c r="W4" s="30">
        <v>47486</v>
      </c>
      <c r="X4" s="30"/>
    </row>
    <row r="5" ht="15">
      <c r="A5" t="s">
        <v>33</v>
      </c>
      <c r="B5" s="18" t="s">
        <v>34</v>
      </c>
      <c r="C5" s="18" t="s">
        <v>35</v>
      </c>
      <c r="D5" s="18" t="str">
        <f t="shared" si="0"/>
        <v xml:space="preserve">Enero y Febrero</v>
      </c>
      <c r="E5" s="18" t="str">
        <f t="shared" si="1"/>
        <v xml:space="preserve">Julio y Agosto</v>
      </c>
      <c r="F5" s="19" t="str">
        <f t="shared" si="2"/>
        <v>Amarillo</v>
      </c>
      <c r="G5" s="20" t="str">
        <f t="shared" si="3"/>
        <v>5</v>
      </c>
      <c r="H5" s="18" t="s">
        <v>36</v>
      </c>
      <c r="I5" s="31">
        <v>45897</v>
      </c>
      <c r="J5" s="23"/>
      <c r="K5" s="24" t="e">
        <f t="shared" ref="K5:K9" si="6">K4+14</f>
        <v>#REF!</v>
      </c>
      <c r="L5" s="25" t="s">
        <v>27</v>
      </c>
      <c r="M5" s="26" t="str">
        <f t="shared" si="4"/>
        <v xml:space="preserve">Circula diario</v>
      </c>
      <c r="N5" s="26" t="str">
        <f t="shared" si="5"/>
        <v xml:space="preserve">Circula todos los sábados</v>
      </c>
      <c r="O5" s="27" t="s">
        <v>37</v>
      </c>
      <c r="P5" s="28" t="s">
        <v>38</v>
      </c>
      <c r="Q5" s="28"/>
      <c r="R5" s="29">
        <v>46077</v>
      </c>
      <c r="S5" s="30"/>
      <c r="T5" s="30">
        <v>45894</v>
      </c>
      <c r="U5" s="30"/>
      <c r="V5" s="30"/>
      <c r="W5" s="30">
        <v>47261</v>
      </c>
    </row>
    <row r="6" ht="18" customHeight="1">
      <c r="A6" t="s">
        <v>24</v>
      </c>
      <c r="B6" s="18" t="s">
        <v>39</v>
      </c>
      <c r="C6" s="18" t="s">
        <v>40</v>
      </c>
      <c r="D6" s="18" t="str">
        <f t="shared" si="0"/>
        <v xml:space="preserve">Febrero y Marzo</v>
      </c>
      <c r="E6" s="18" t="str">
        <f t="shared" si="1"/>
        <v xml:space="preserve">Agosto y Septiembre</v>
      </c>
      <c r="F6" s="19" t="str">
        <f t="shared" si="2"/>
        <v>Rosa</v>
      </c>
      <c r="G6" s="20" t="str">
        <f t="shared" si="3"/>
        <v>7</v>
      </c>
      <c r="H6" s="21">
        <v>45747</v>
      </c>
      <c r="I6" s="22">
        <v>45906</v>
      </c>
      <c r="J6" s="23"/>
      <c r="K6" s="24" t="e">
        <f t="shared" si="6"/>
        <v>#REF!</v>
      </c>
      <c r="L6" s="25" t="s">
        <v>27</v>
      </c>
      <c r="M6" s="26" t="str">
        <f t="shared" si="4"/>
        <v xml:space="preserve">Circula diario</v>
      </c>
      <c r="N6" s="26" t="str">
        <f t="shared" si="5"/>
        <v xml:space="preserve">Circula todos los sábados</v>
      </c>
      <c r="O6" s="27" t="s">
        <v>28</v>
      </c>
      <c r="P6" s="28" t="s">
        <v>41</v>
      </c>
      <c r="Q6" s="28"/>
      <c r="R6" s="29">
        <v>45926</v>
      </c>
      <c r="S6" s="30"/>
      <c r="T6" s="30"/>
      <c r="U6" s="30">
        <v>45926</v>
      </c>
      <c r="V6" s="30">
        <v>45926</v>
      </c>
      <c r="W6" s="30">
        <v>47015</v>
      </c>
    </row>
    <row r="7" ht="15">
      <c r="A7" t="s">
        <v>24</v>
      </c>
      <c r="B7" s="18" t="s">
        <v>42</v>
      </c>
      <c r="C7" s="18" t="s">
        <v>43</v>
      </c>
      <c r="D7" s="18" t="str">
        <f t="shared" si="0"/>
        <v xml:space="preserve">Febrero y Marzo</v>
      </c>
      <c r="E7" s="18" t="str">
        <f t="shared" si="1"/>
        <v xml:space="preserve">Agosto y Septiembre</v>
      </c>
      <c r="F7" s="19" t="str">
        <f t="shared" si="2"/>
        <v>Rosa</v>
      </c>
      <c r="G7" s="20" t="str">
        <f t="shared" si="3"/>
        <v>7</v>
      </c>
      <c r="H7" s="21">
        <v>45743</v>
      </c>
      <c r="I7" s="22">
        <v>45909</v>
      </c>
      <c r="J7" s="23"/>
      <c r="K7" s="24" t="e">
        <f t="shared" si="6"/>
        <v>#REF!</v>
      </c>
      <c r="L7" s="25" t="s">
        <v>44</v>
      </c>
      <c r="M7" s="26" t="str">
        <f t="shared" si="4"/>
        <v xml:space="preserve">No circula martes</v>
      </c>
      <c r="N7" s="26" t="str">
        <f t="shared" si="5"/>
        <v xml:space="preserve">Descansa 1° y 3° sábado</v>
      </c>
      <c r="O7" s="27" t="s">
        <v>28</v>
      </c>
      <c r="P7" s="28" t="s">
        <v>45</v>
      </c>
      <c r="Q7" s="28"/>
      <c r="R7" s="29">
        <v>45918</v>
      </c>
      <c r="S7" s="30"/>
      <c r="T7" s="30"/>
      <c r="U7" s="30">
        <v>45918</v>
      </c>
      <c r="V7" s="30">
        <v>45918</v>
      </c>
      <c r="W7" s="30">
        <v>46903</v>
      </c>
    </row>
    <row r="8">
      <c r="A8" t="s">
        <v>24</v>
      </c>
      <c r="B8" s="18" t="s">
        <v>46</v>
      </c>
      <c r="C8" s="18" t="s">
        <v>47</v>
      </c>
      <c r="D8" s="18" t="str">
        <f t="shared" si="0"/>
        <v xml:space="preserve">Febrero y Marzo</v>
      </c>
      <c r="E8" s="18" t="str">
        <f t="shared" si="1"/>
        <v xml:space="preserve">Agosto y Septiembre</v>
      </c>
      <c r="F8" s="19" t="str">
        <f t="shared" si="2"/>
        <v>Rosa</v>
      </c>
      <c r="G8" s="20" t="str">
        <f t="shared" si="3"/>
        <v>8</v>
      </c>
      <c r="H8" s="21">
        <v>45745</v>
      </c>
      <c r="I8" s="22">
        <v>45909</v>
      </c>
      <c r="J8" s="23"/>
      <c r="K8" s="24">
        <v>45926</v>
      </c>
      <c r="L8" s="25" t="s">
        <v>44</v>
      </c>
      <c r="M8" s="26" t="str">
        <f t="shared" si="4"/>
        <v xml:space="preserve">No circula martes</v>
      </c>
      <c r="N8" s="26" t="str">
        <f t="shared" si="5"/>
        <v xml:space="preserve">Descansa 2° y 4° sábado</v>
      </c>
      <c r="O8" s="27" t="s">
        <v>28</v>
      </c>
      <c r="P8" s="27"/>
      <c r="Q8" s="27"/>
      <c r="R8" s="29" t="s">
        <v>48</v>
      </c>
      <c r="S8" s="30"/>
      <c r="T8" s="30"/>
      <c r="U8" s="30"/>
      <c r="V8" s="30"/>
      <c r="W8" s="30">
        <v>47044</v>
      </c>
    </row>
    <row r="9">
      <c r="A9" t="s">
        <v>33</v>
      </c>
      <c r="B9" s="18" t="s">
        <v>49</v>
      </c>
      <c r="C9" s="18" t="s">
        <v>50</v>
      </c>
      <c r="D9" s="18" t="str">
        <f t="shared" si="0"/>
        <v xml:space="preserve">Marzo y Abril</v>
      </c>
      <c r="E9" s="18" t="str">
        <f t="shared" si="1"/>
        <v xml:space="preserve">Septiembre y Octubre</v>
      </c>
      <c r="F9" s="19" t="str">
        <f t="shared" si="2"/>
        <v>Rojo</v>
      </c>
      <c r="G9" s="20" t="str">
        <f t="shared" si="3"/>
        <v>3</v>
      </c>
      <c r="H9" s="18" t="s">
        <v>36</v>
      </c>
      <c r="I9" s="23"/>
      <c r="J9" s="23"/>
      <c r="K9" s="24">
        <f t="shared" si="6"/>
        <v>45940</v>
      </c>
      <c r="L9" s="32" t="s">
        <v>27</v>
      </c>
      <c r="M9" s="26" t="str">
        <f t="shared" si="4"/>
        <v xml:space="preserve">Circula diario</v>
      </c>
      <c r="N9" s="26" t="str">
        <f t="shared" si="5"/>
        <v xml:space="preserve">Circula todos los sábados</v>
      </c>
      <c r="O9" s="27" t="s">
        <v>37</v>
      </c>
      <c r="P9" s="27"/>
      <c r="Q9" s="27"/>
      <c r="R9" s="29" t="s">
        <v>48</v>
      </c>
      <c r="S9" s="30"/>
      <c r="T9" s="30"/>
      <c r="U9" s="30"/>
      <c r="V9" s="30"/>
      <c r="W9" s="30">
        <v>47433</v>
      </c>
    </row>
    <row r="10" ht="15">
      <c r="A10" t="s">
        <v>24</v>
      </c>
      <c r="B10" s="18" t="s">
        <v>51</v>
      </c>
      <c r="C10" s="18" t="s">
        <v>52</v>
      </c>
      <c r="D10" s="18" t="str">
        <f t="shared" si="0"/>
        <v xml:space="preserve">Abril y Mayo</v>
      </c>
      <c r="E10" s="18" t="str">
        <f t="shared" si="1"/>
        <v xml:space="preserve">Octubre y Noviembre</v>
      </c>
      <c r="F10" s="19" t="str">
        <f t="shared" si="2"/>
        <v>Verde</v>
      </c>
      <c r="G10" s="20" t="str">
        <f t="shared" si="3"/>
        <v>2</v>
      </c>
      <c r="H10" s="21">
        <v>45807</v>
      </c>
      <c r="I10" s="22">
        <v>45861</v>
      </c>
      <c r="J10" s="23"/>
      <c r="K10" s="24" t="e">
        <f>#REF!+14</f>
        <v>#REF!</v>
      </c>
      <c r="L10" s="32" t="s">
        <v>27</v>
      </c>
      <c r="M10" s="26" t="str">
        <f t="shared" si="4"/>
        <v xml:space="preserve">Circula diario</v>
      </c>
      <c r="N10" s="26" t="str">
        <f t="shared" si="5"/>
        <v xml:space="preserve">Circula todos los sábados</v>
      </c>
      <c r="O10" s="27" t="s">
        <v>28</v>
      </c>
      <c r="P10" s="28" t="s">
        <v>53</v>
      </c>
      <c r="Q10" s="28"/>
      <c r="R10" s="29">
        <v>46173</v>
      </c>
      <c r="S10" s="30">
        <v>45838</v>
      </c>
      <c r="T10" s="30">
        <v>45996</v>
      </c>
      <c r="U10" s="30">
        <v>45996</v>
      </c>
      <c r="V10" s="30"/>
      <c r="W10" s="30">
        <v>47679</v>
      </c>
    </row>
    <row r="11" ht="15">
      <c r="A11" t="s">
        <v>24</v>
      </c>
      <c r="B11" s="18" t="s">
        <v>54</v>
      </c>
      <c r="C11" s="18" t="s">
        <v>55</v>
      </c>
      <c r="D11" s="18" t="str">
        <f t="shared" si="0"/>
        <v xml:space="preserve">Abril y Mayo</v>
      </c>
      <c r="E11" s="18" t="str">
        <f t="shared" si="1"/>
        <v xml:space="preserve">Octubre y Noviembre</v>
      </c>
      <c r="F11" s="19" t="str">
        <f t="shared" si="2"/>
        <v>Verde</v>
      </c>
      <c r="G11" s="20" t="str">
        <f t="shared" si="3"/>
        <v>1</v>
      </c>
      <c r="H11" s="21">
        <v>45808</v>
      </c>
      <c r="I11" s="22"/>
      <c r="J11" s="23"/>
      <c r="K11" s="24" t="e">
        <f t="shared" ref="K11:K13" si="7">K10+14</f>
        <v>#REF!</v>
      </c>
      <c r="L11" s="32" t="s">
        <v>27</v>
      </c>
      <c r="M11" s="26" t="str">
        <f t="shared" si="4"/>
        <v xml:space="preserve">Circula diario</v>
      </c>
      <c r="N11" s="26" t="str">
        <f t="shared" si="5"/>
        <v xml:space="preserve">Circula todos los sábados</v>
      </c>
      <c r="O11" s="27" t="s">
        <v>28</v>
      </c>
      <c r="P11" s="28" t="s">
        <v>56</v>
      </c>
      <c r="Q11" s="28"/>
      <c r="R11" s="29">
        <v>46166</v>
      </c>
      <c r="S11" s="30"/>
      <c r="T11" s="30"/>
      <c r="U11" s="30"/>
      <c r="V11" s="30"/>
      <c r="W11" s="30">
        <v>46888</v>
      </c>
    </row>
    <row r="12" ht="15">
      <c r="A12" t="s">
        <v>33</v>
      </c>
      <c r="B12" s="18" t="s">
        <v>57</v>
      </c>
      <c r="C12" s="18" t="s">
        <v>58</v>
      </c>
      <c r="D12" s="18" t="str">
        <f t="shared" si="0"/>
        <v xml:space="preserve">Mayo y Junio</v>
      </c>
      <c r="E12" s="18" t="str">
        <f t="shared" si="1"/>
        <v xml:space="preserve">Noviembre y Diciembre</v>
      </c>
      <c r="F12" s="19" t="str">
        <f t="shared" si="2"/>
        <v>Azul</v>
      </c>
      <c r="G12" s="20" t="str">
        <f t="shared" si="3"/>
        <v>9</v>
      </c>
      <c r="H12" s="21">
        <v>45835</v>
      </c>
      <c r="I12" s="22"/>
      <c r="J12" s="23"/>
      <c r="K12" s="24">
        <v>45996</v>
      </c>
      <c r="L12" s="32" t="s">
        <v>27</v>
      </c>
      <c r="M12" s="26" t="str">
        <f t="shared" si="4"/>
        <v xml:space="preserve">Circula diario</v>
      </c>
      <c r="N12" s="26" t="str">
        <f t="shared" si="5"/>
        <v xml:space="preserve">Circula todos los sábados</v>
      </c>
      <c r="O12" s="27" t="s">
        <v>37</v>
      </c>
      <c r="P12" s="28" t="s">
        <v>59</v>
      </c>
      <c r="Q12" s="28"/>
      <c r="R12" s="29">
        <v>46018</v>
      </c>
      <c r="S12" s="30"/>
      <c r="T12" s="30"/>
      <c r="U12" s="30"/>
      <c r="V12" s="30"/>
      <c r="W12" s="30"/>
    </row>
    <row r="13" ht="15">
      <c r="A13" t="s">
        <v>24</v>
      </c>
      <c r="B13" s="18" t="s">
        <v>60</v>
      </c>
      <c r="C13" s="18" t="s">
        <v>61</v>
      </c>
      <c r="D13" s="18" t="str">
        <f t="shared" si="0"/>
        <v xml:space="preserve">Mayo y Junio</v>
      </c>
      <c r="E13" s="18" t="str">
        <f t="shared" si="1"/>
        <v xml:space="preserve">Noviembre y Diciembre</v>
      </c>
      <c r="F13" s="19" t="str">
        <f t="shared" si="2"/>
        <v>Azul</v>
      </c>
      <c r="G13" s="20" t="str">
        <f t="shared" si="3"/>
        <v>0</v>
      </c>
      <c r="H13" s="21">
        <v>45836</v>
      </c>
      <c r="I13" s="22"/>
      <c r="J13" s="23"/>
      <c r="K13" s="24">
        <f t="shared" si="7"/>
        <v>46010</v>
      </c>
      <c r="L13" s="32" t="s">
        <v>27</v>
      </c>
      <c r="M13" s="26" t="str">
        <f t="shared" si="4"/>
        <v xml:space="preserve">Circula diario</v>
      </c>
      <c r="N13" s="26" t="str">
        <f t="shared" si="5"/>
        <v xml:space="preserve">Circula todos los sábados</v>
      </c>
      <c r="O13" s="27" t="s">
        <v>28</v>
      </c>
      <c r="P13" s="28" t="s">
        <v>62</v>
      </c>
      <c r="Q13" s="28"/>
      <c r="R13" s="29">
        <v>46085</v>
      </c>
      <c r="S13" s="30"/>
      <c r="T13" s="30"/>
      <c r="U13" s="30">
        <v>45909</v>
      </c>
      <c r="V13" s="30"/>
      <c r="W13" s="30">
        <v>47342</v>
      </c>
    </row>
    <row r="14" ht="15">
      <c r="A14" t="s">
        <v>24</v>
      </c>
      <c r="B14" s="18" t="s">
        <v>63</v>
      </c>
      <c r="C14" s="18" t="s">
        <v>64</v>
      </c>
      <c r="D14" s="18" t="str">
        <f t="shared" si="0"/>
        <v xml:space="preserve">Mayo y Junio</v>
      </c>
      <c r="E14" s="18" t="str">
        <f t="shared" si="1"/>
        <v xml:space="preserve">Noviembre y Diciembre</v>
      </c>
      <c r="F14" s="19" t="str">
        <f t="shared" si="2"/>
        <v>Azul</v>
      </c>
      <c r="G14" s="20" t="str">
        <f t="shared" si="3"/>
        <v>9</v>
      </c>
      <c r="H14" s="18" t="s">
        <v>36</v>
      </c>
      <c r="I14" s="31">
        <v>45847</v>
      </c>
      <c r="J14" s="23"/>
      <c r="K14" s="24"/>
      <c r="L14" s="25" t="s">
        <v>65</v>
      </c>
      <c r="M14" s="26" t="str">
        <f t="shared" si="4"/>
        <v xml:space="preserve">No circula viernes</v>
      </c>
      <c r="N14" s="26" t="str">
        <f t="shared" si="5"/>
        <v xml:space="preserve">Descansa todos los sábados</v>
      </c>
      <c r="O14" s="27" t="s">
        <v>37</v>
      </c>
      <c r="P14" s="33" t="s">
        <v>66</v>
      </c>
      <c r="Q14" s="33"/>
      <c r="R14" s="29">
        <v>46232</v>
      </c>
      <c r="S14" s="30"/>
      <c r="T14" s="30">
        <v>45894</v>
      </c>
      <c r="U14" s="30"/>
      <c r="V14" s="30"/>
      <c r="W14" s="30">
        <v>47506</v>
      </c>
    </row>
    <row r="15" ht="15">
      <c r="A15" t="s">
        <v>24</v>
      </c>
      <c r="B15" s="18" t="s">
        <v>67</v>
      </c>
      <c r="C15" s="18" t="s">
        <v>68</v>
      </c>
      <c r="D15" s="18" t="str">
        <f t="shared" si="0"/>
        <v xml:space="preserve">Abril y Mayo</v>
      </c>
      <c r="E15" s="18" t="str">
        <f t="shared" si="1"/>
        <v xml:space="preserve">Octubre y Noviembre</v>
      </c>
      <c r="F15" s="19" t="str">
        <f t="shared" si="2"/>
        <v>Verde</v>
      </c>
      <c r="G15" s="20" t="str">
        <f t="shared" si="3"/>
        <v>1</v>
      </c>
      <c r="H15" s="27" t="s">
        <v>36</v>
      </c>
      <c r="I15" s="34"/>
      <c r="J15" s="34"/>
      <c r="K15" s="35"/>
      <c r="L15" s="25" t="s">
        <v>65</v>
      </c>
      <c r="M15" s="26" t="str">
        <f t="shared" si="4"/>
        <v xml:space="preserve">No circula jueves</v>
      </c>
      <c r="N15" s="26" t="str">
        <f t="shared" si="5"/>
        <v xml:space="preserve">Descansa todos los sábados</v>
      </c>
      <c r="O15" s="27" t="s">
        <v>37</v>
      </c>
      <c r="P15" s="28" t="s">
        <v>69</v>
      </c>
      <c r="Q15" s="28"/>
      <c r="R15" s="29">
        <v>46165</v>
      </c>
      <c r="S15" s="30"/>
      <c r="T15" s="30"/>
      <c r="U15" s="30"/>
      <c r="V15" s="30"/>
      <c r="W15" s="30"/>
    </row>
    <row r="18">
      <c r="G18" s="36"/>
    </row>
    <row r="19" ht="14.25">
      <c r="Q19" s="37" t="b">
        <f ca="1">AND(R5-TODAY()&lt;=30,R5-TODAY()&gt;15)</f>
        <v>0</v>
      </c>
    </row>
    <row r="20">
      <c r="E20" s="38"/>
      <c r="Q20" s="37" t="b">
        <f ca="1">R5-TODAY()&gt;30</f>
        <v>1</v>
      </c>
    </row>
    <row r="21" ht="14.25">
      <c r="Q21" s="37" t="b">
        <f ca="1">R5-TODAY()&lt;=15</f>
        <v>0</v>
      </c>
    </row>
    <row r="22" ht="14.25">
      <c r="Q22" t="s">
        <v>48</v>
      </c>
    </row>
  </sheetData>
  <mergeCells count="1">
    <mergeCell ref="M1:N1"/>
  </mergeCells>
  <conditionalFormatting sqref="R10">
    <cfRule type="containsText" priority="21" text="SIN POLIZA">
      <formula>NOT(ISERROR(SEARCH("SIN POLIZA",R10)))</formula>
    </cfRule>
  </conditionalFormatting>
  <conditionalFormatting sqref="R11">
    <cfRule type="containsText" priority="17" text="SIN POLIZA">
      <formula>NOT(ISERROR(SEARCH("SIN POLIZA",R11)))</formula>
    </cfRule>
  </conditionalFormatting>
  <conditionalFormatting sqref="R12">
    <cfRule type="containsText" priority="13" text="SIN POLIZA">
      <formula>NOT(ISERROR(SEARCH("SIN POLIZA",R12)))</formula>
    </cfRule>
  </conditionalFormatting>
  <conditionalFormatting sqref="R14">
    <cfRule type="containsText" priority="5" text="SIN POLIZA">
      <formula>NOT(ISERROR(SEARCH("SIN POLIZA",R14)))</formula>
    </cfRule>
  </conditionalFormatting>
  <conditionalFormatting sqref="R15">
    <cfRule type="containsText" priority="1" text="SIN POLIZA">
      <formula>NOT(ISERROR(SEARCH("SIN POLIZA",R15)))</formula>
    </cfRule>
  </conditionalFormatting>
  <printOptions headings="0" gridLines="0"/>
  <pageMargins left="0.23622047244094491" right="0.23622047244094491" top="0.74803149606299213" bottom="0.74803149606299213" header="0.31496062992125984" footer="0.31496062992125984"/>
  <pageSetup paperSize="9" scale="58" fitToWidth="1" fitToHeight="0" pageOrder="downThenOver" orientation="landscape" usePrinterDefaults="1" blackAndWhite="0" draft="0" cellComments="none" useFirstPageNumber="0" errors="displayed" horizontalDpi="600" verticalDpi="600" copies="1"/>
  <headerFooter scaleWithDoc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2" id="{00880060-007E-4695-9EE1-00A100740047}">
            <xm:f>R4-TODAY()&lt;=15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expression" priority="77" id="{000B0068-001F-4E10-8B8C-0087001F0085}">
            <xm:f>AND(R4-TODAY()&lt;=30,R4-TODAY()&gt;15)</xm:f>
            <x14:dxf>
              <fill>
                <patternFill patternType="solid">
                  <fgColor rgb="FFFFD965"/>
                  <bgColor rgb="FFFFD965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expression" priority="62" id="{00F700C7-00F3-4414-A4A0-0086006A002F}">
            <xm:f>R4-TODAY()&gt;30</xm:f>
            <x14:dxf>
              <fill>
                <patternFill patternType="solid">
                  <fgColor rgb="FF70AD47"/>
                  <bgColor rgb="FF70AD47"/>
                </patternFill>
              </fill>
            </x14:dxf>
          </x14:cfRule>
          <xm:sqref>R4</xm:sqref>
        </x14:conditionalFormatting>
        <x14:conditionalFormatting xmlns:xm="http://schemas.microsoft.com/office/excel/2006/main">
          <x14:cfRule type="expression" priority="60" id="{0093003D-003E-4F4C-ABD9-008A005500E1}">
            <xm:f>F3="Amarillo"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F3:F15</xm:sqref>
        </x14:conditionalFormatting>
        <x14:conditionalFormatting xmlns:xm="http://schemas.microsoft.com/office/excel/2006/main">
          <x14:cfRule type="expression" priority="59" id="{00E100D0-00A9-435C-8019-004900DE00B2}">
            <xm:f>F3="Rosa"</xm:f>
            <x14:dxf>
              <fill>
                <patternFill patternType="solid">
                  <fgColor rgb="FFFF3399"/>
                  <bgColor rgb="FFFF3399"/>
                </patternFill>
              </fill>
            </x14:dxf>
          </x14:cfRule>
          <xm:sqref>F3:F15</xm:sqref>
        </x14:conditionalFormatting>
        <x14:conditionalFormatting xmlns:xm="http://schemas.microsoft.com/office/excel/2006/main">
          <x14:cfRule type="expression" priority="58" id="{00A600E3-006F-4677-ACD5-0006005800C8}">
            <xm:f>F3="Rojo"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F3:F15</xm:sqref>
        </x14:conditionalFormatting>
        <x14:conditionalFormatting xmlns:xm="http://schemas.microsoft.com/office/excel/2006/main">
          <x14:cfRule type="expression" priority="57" id="{003D00E5-007F-415C-AFD4-00B7006900D9}">
            <xm:f>F3="Verde"</xm:f>
            <x14:dxf>
              <fill>
                <patternFill patternType="solid">
                  <fgColor theme="9" tint="-0.24994659260841701"/>
                  <bgColor theme="9" tint="-0.24994659260841701"/>
                </patternFill>
              </fill>
            </x14:dxf>
          </x14:cfRule>
          <xm:sqref>F3:F15</xm:sqref>
        </x14:conditionalFormatting>
        <x14:conditionalFormatting xmlns:xm="http://schemas.microsoft.com/office/excel/2006/main">
          <x14:cfRule type="expression" priority="56" id="{005F00B3-00E2-44AD-9D2C-00A5006F00D4}">
            <xm:f>F3="Azul"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F3:F15</xm:sqref>
        </x14:conditionalFormatting>
        <x14:conditionalFormatting xmlns:xm="http://schemas.microsoft.com/office/excel/2006/main">
          <x14:cfRule type="expression" priority="55" id="{006D00FE-0078-4CA5-A07A-00A700FC00C0}">
            <xm:f>R3-TODAY()&gt;30</xm:f>
            <x14:dxf>
              <fill>
                <patternFill patternType="solid">
                  <fgColor rgb="FF70AD47"/>
                  <bgColor rgb="FF70AD47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expression" priority="54" id="{004D00EE-0029-4774-A47E-0046000500D0}">
            <xm:f>AND(R3-TODAY()&lt;=30,R3-TODAY()&gt;15)</xm:f>
            <x14:dxf>
              <fill>
                <patternFill patternType="solid">
                  <fgColor rgb="FFFFD965"/>
                  <bgColor rgb="FFFFD965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expression" priority="53" id="{00F9002D-0020-4624-B629-003B00A50093}">
            <xm:f>R3-TODAY()&lt;=15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expression" priority="52" id="{0075009B-00CD-4CB5-B13A-001900D2008F}">
            <xm:f>W3-TODAY()&lt;=15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W3</xm:sqref>
        </x14:conditionalFormatting>
        <x14:conditionalFormatting xmlns:xm="http://schemas.microsoft.com/office/excel/2006/main">
          <x14:cfRule type="expression" priority="51" id="{008B00DC-0091-4EBB-9C48-0092004300C9}">
            <xm:f>AND(W3-TODAY()&lt;=30,W3-TODAY()&gt;15)</xm:f>
            <x14:dxf>
              <fill>
                <patternFill patternType="solid">
                  <fgColor rgb="FFFFD965"/>
                  <bgColor rgb="FFFFD965"/>
                </patternFill>
              </fill>
            </x14:dxf>
          </x14:cfRule>
          <xm:sqref>W3</xm:sqref>
        </x14:conditionalFormatting>
        <x14:conditionalFormatting xmlns:xm="http://schemas.microsoft.com/office/excel/2006/main">
          <x14:cfRule type="expression" priority="50" id="{00DF0057-00C0-4E4C-9C84-00D200220096}">
            <xm:f>W3-TODAY()&gt;30</xm:f>
            <x14:dxf>
              <fill>
                <patternFill patternType="solid">
                  <fgColor rgb="FF548135"/>
                  <bgColor rgb="FF548135"/>
                </patternFill>
              </fill>
            </x14:dxf>
          </x14:cfRule>
          <xm:sqref>W3</xm:sqref>
        </x14:conditionalFormatting>
        <x14:conditionalFormatting xmlns:xm="http://schemas.microsoft.com/office/excel/2006/main">
          <x14:cfRule type="expression" priority="47" id="{00410083-00FB-48B2-8767-00CE00920066}">
            <xm:f>W4-TODAY()&lt;=15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W4</xm:sqref>
        </x14:conditionalFormatting>
        <x14:conditionalFormatting xmlns:xm="http://schemas.microsoft.com/office/excel/2006/main">
          <x14:cfRule type="expression" priority="46" id="{003300F8-0019-4A6A-9287-007D009D00CE}">
            <xm:f>AND(W4-TODAY()&lt;=30,W4-TODAY()&gt;15)</xm:f>
            <x14:dxf>
              <fill>
                <patternFill patternType="solid">
                  <fgColor rgb="FFFFD965"/>
                  <bgColor rgb="FFFFD965"/>
                </patternFill>
              </fill>
            </x14:dxf>
          </x14:cfRule>
          <xm:sqref>W4</xm:sqref>
        </x14:conditionalFormatting>
        <x14:conditionalFormatting xmlns:xm="http://schemas.microsoft.com/office/excel/2006/main">
          <x14:cfRule type="expression" priority="45" id="{00B200A2-007F-4F1C-ABAD-00A2008B005C}">
            <xm:f>W4-TODAY()&gt;30</xm:f>
            <x14:dxf>
              <fill>
                <patternFill patternType="solid">
                  <fgColor rgb="FF548135"/>
                  <bgColor rgb="FF548135"/>
                </patternFill>
              </fill>
            </x14:dxf>
          </x14:cfRule>
          <xm:sqref>W4</xm:sqref>
        </x14:conditionalFormatting>
        <x14:conditionalFormatting xmlns:xm="http://schemas.microsoft.com/office/excel/2006/main">
          <x14:cfRule type="expression" priority="92" id="{009B00CC-0013-4F35-84B8-00BC007400A1}">
            <xm:f>R5-TODAY()&lt;=15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R5</xm:sqref>
        </x14:conditionalFormatting>
        <x14:conditionalFormatting xmlns:xm="http://schemas.microsoft.com/office/excel/2006/main">
          <x14:cfRule type="expression" priority="77" id="{0064009A-00A9-4596-90FF-0025009B00A6}">
            <xm:f>AND(R5-TODAY()&lt;=30,R5-TODAY()&gt;15)</xm:f>
            <x14:dxf>
              <fill>
                <patternFill patternType="solid">
                  <fgColor rgb="FFFFD965"/>
                  <bgColor rgb="FFFFD965"/>
                </patternFill>
              </fill>
            </x14:dxf>
          </x14:cfRule>
          <xm:sqref>R5</xm:sqref>
        </x14:conditionalFormatting>
        <x14:conditionalFormatting xmlns:xm="http://schemas.microsoft.com/office/excel/2006/main">
          <x14:cfRule type="expression" priority="62" id="{008C00E3-00E0-4A30-ABDA-00E700170046}">
            <xm:f>R5-TODAY()&gt;30</xm:f>
            <x14:dxf>
              <fill>
                <patternFill patternType="solid">
                  <fgColor rgb="FF70AD47"/>
                  <bgColor rgb="FF70AD47"/>
                </patternFill>
              </fill>
            </x14:dxf>
          </x14:cfRule>
          <xm:sqref>R5</xm:sqref>
        </x14:conditionalFormatting>
        <x14:conditionalFormatting xmlns:xm="http://schemas.microsoft.com/office/excel/2006/main">
          <x14:cfRule type="containsText" priority="41" text="SIN POLIZA" id="{00A60039-0045-4D05-8BB9-00A30086006B}">
            <xm:f>NOT(ISERROR(SEARCH("SIN POLIZA",R5)))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R5</xm:sqref>
        </x14:conditionalFormatting>
        <x14:conditionalFormatting xmlns:xm="http://schemas.microsoft.com/office/excel/2006/main">
          <x14:cfRule type="expression" priority="40" id="{00AE008A-0060-4C08-A13D-009400F500BA}">
            <xm:f>AND(R6-TODAY()&lt;=30,R6-TODAY()&gt;15)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expression" priority="39" id="{009E00F6-00A1-4A58-9C41-000700AF00FB}">
            <xm:f>R6-TODAY()&gt;30</xm:f>
            <x14:dxf>
              <fill>
                <patternFill patternType="solid">
                  <fgColor rgb="FF70AD47"/>
                  <bgColor rgb="FF70AD47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containsText" priority="37" operator="equal" id="{00290075-0032-4DBE-9CD2-004E00DE00B8}">
            <xm:f>NOT(ISERROR(SEARCH("SIN POLIZA",R6)))</xm:f>
            <xm:f>"SIN POLIZA"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expression" priority="38" id="{00180063-00E9-405E-BF3F-00B0001900B8}">
            <xm:f>R6-TODAY()&lt;=15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R6</xm:sqref>
        </x14:conditionalFormatting>
        <x14:conditionalFormatting xmlns:xm="http://schemas.microsoft.com/office/excel/2006/main">
          <x14:cfRule type="expression" priority="36" id="{00530095-0091-4758-88AF-000700F700DE}">
            <xm:f>AND(R7-TODAY()&lt;=30,R7-TODAY()&gt;15)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expression" priority="35" id="{00F50038-00DC-443D-BCAD-00E5009C0041}">
            <xm:f>R7-TODAY()&gt;30</xm:f>
            <x14:dxf>
              <fill>
                <patternFill patternType="solid">
                  <fgColor rgb="FF70AD47"/>
                  <bgColor rgb="FF70AD47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expression" priority="34" id="{007000A1-0054-4FB8-ACE7-00DE008600BA}">
            <xm:f>R7-TODAY()&lt;=15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containsText" priority="33" text="SIN POLIZA" id="{001800E4-0091-403A-9AB0-002D0051006D}">
            <xm:f>NOT(ISERROR(SEARCH("SIN POLIZA",R7)))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R7</xm:sqref>
        </x14:conditionalFormatting>
        <x14:conditionalFormatting xmlns:xm="http://schemas.microsoft.com/office/excel/2006/main">
          <x14:cfRule type="expression" priority="32" id="{00BE0034-0093-4B7D-AB14-00FE00EB0088}">
            <xm:f>AND(R8-TODAY()&lt;=30,R8-TODAY()&gt;15)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R8</xm:sqref>
        </x14:conditionalFormatting>
        <x14:conditionalFormatting xmlns:xm="http://schemas.microsoft.com/office/excel/2006/main">
          <x14:cfRule type="expression" priority="31" id="{00AF0062-008F-47F5-B2E0-00570019002F}">
            <xm:f>R8-TODAY()&gt;30</xm:f>
            <x14:dxf>
              <fill>
                <patternFill patternType="solid">
                  <fgColor rgb="FF70AD47"/>
                  <bgColor rgb="FF70AD47"/>
                </patternFill>
              </fill>
            </x14:dxf>
          </x14:cfRule>
          <xm:sqref>R8</xm:sqref>
        </x14:conditionalFormatting>
        <x14:conditionalFormatting xmlns:xm="http://schemas.microsoft.com/office/excel/2006/main">
          <x14:cfRule type="expression" priority="30" id="{0001003F-00C8-4B94-B056-002700400016}">
            <xm:f>R8-TODAY()&lt;=15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R8</xm:sqref>
        </x14:conditionalFormatting>
        <x14:conditionalFormatting xmlns:xm="http://schemas.microsoft.com/office/excel/2006/main">
          <x14:cfRule type="containsText" priority="29" text="SIN POLIZA" id="{0086006B-00B1-41FD-B78B-00CD006C0019}">
            <xm:f>NOT(ISERROR(SEARCH("SIN POLIZA",R8)))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R8</xm:sqref>
        </x14:conditionalFormatting>
        <x14:conditionalFormatting xmlns:xm="http://schemas.microsoft.com/office/excel/2006/main">
          <x14:cfRule type="expression" priority="28" id="{002D00D7-009A-43FD-B770-0066006A009C}">
            <xm:f>AND(R9-TODAY()&lt;=30,R9-TODAY()&gt;15)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expression" priority="27" id="{00D40059-00FB-4ABE-9D8F-0099002F00B4}">
            <xm:f>R9-TODAY()&gt;30</xm:f>
            <x14:dxf>
              <fill>
                <patternFill patternType="solid">
                  <fgColor rgb="FF70AD47"/>
                  <bgColor rgb="FF70AD47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expression" priority="26" id="{006200D2-00E2-4449-B38F-00A30080003C}">
            <xm:f>R5-TODAY()&lt;=15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containsText" priority="25" text="SIN POLIZA" id="{00EC00D2-0021-4B50-83FE-00B6009F004E}">
            <xm:f>NOT(ISERROR(SEARCH("SIN POLIZA",R9)))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R9</xm:sqref>
        </x14:conditionalFormatting>
        <x14:conditionalFormatting xmlns:xm="http://schemas.microsoft.com/office/excel/2006/main">
          <x14:cfRule type="expression" priority="24" id="{008700B6-00DD-4CD3-AFA3-00060038008B}">
            <xm:f>AND(R10-TODAY()&lt;=30,R10-TODAY()&gt;15)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R10</xm:sqref>
        </x14:conditionalFormatting>
        <x14:conditionalFormatting xmlns:xm="http://schemas.microsoft.com/office/excel/2006/main">
          <x14:cfRule type="expression" priority="23" id="{0087009F-0089-4F4B-B07A-0030004F000C}">
            <xm:f>R10-TODAY()&gt;30</xm:f>
            <x14:dxf>
              <fill>
                <patternFill patternType="solid">
                  <fgColor rgb="FF70AD47"/>
                  <bgColor rgb="FF70AD47"/>
                </patternFill>
              </fill>
            </x14:dxf>
          </x14:cfRule>
          <xm:sqref>R10</xm:sqref>
        </x14:conditionalFormatting>
        <x14:conditionalFormatting xmlns:xm="http://schemas.microsoft.com/office/excel/2006/main">
          <x14:cfRule type="expression" priority="22" id="{007300B5-0029-4224-AB3C-00570042000A}">
            <xm:f>R10-TODAY()&lt;=15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R10</xm:sqref>
        </x14:conditionalFormatting>
        <x14:conditionalFormatting xmlns:xm="http://schemas.microsoft.com/office/excel/2006/main">
          <x14:cfRule type="expression" priority="20" id="{00180005-0091-4E8D-B876-00BF006B00C8}">
            <xm:f>AND(R11-TODAY()&lt;=30,R11-TODAY()&gt;15)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R11</xm:sqref>
        </x14:conditionalFormatting>
        <x14:conditionalFormatting xmlns:xm="http://schemas.microsoft.com/office/excel/2006/main">
          <x14:cfRule type="expression" priority="19" id="{00F50023-0057-42E8-8627-00A1000B00C9}">
            <xm:f>R11-TODAY()&gt;30</xm:f>
            <x14:dxf>
              <fill>
                <patternFill patternType="solid">
                  <fgColor rgb="FF70AD47"/>
                  <bgColor rgb="FF70AD47"/>
                </patternFill>
              </fill>
            </x14:dxf>
          </x14:cfRule>
          <xm:sqref>R11</xm:sqref>
        </x14:conditionalFormatting>
        <x14:conditionalFormatting xmlns:xm="http://schemas.microsoft.com/office/excel/2006/main">
          <x14:cfRule type="expression" priority="18" id="{00E70079-005F-42DD-8295-00C0005400A7}">
            <xm:f>R11-TODAY()&lt;=15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R11</xm:sqref>
        </x14:conditionalFormatting>
        <x14:conditionalFormatting xmlns:xm="http://schemas.microsoft.com/office/excel/2006/main">
          <x14:cfRule type="expression" priority="16" id="{00C20039-00F0-44FA-BA25-003A00D000A2}">
            <xm:f>AND(R12-TODAY()&lt;=30,R12-TODAY()&gt;15)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R12</xm:sqref>
        </x14:conditionalFormatting>
        <x14:conditionalFormatting xmlns:xm="http://schemas.microsoft.com/office/excel/2006/main">
          <x14:cfRule type="expression" priority="15" id="{00530001-00E0-4189-A115-00DB00F8005B}">
            <xm:f>R12-TODAY()&gt;30</xm:f>
            <x14:dxf>
              <fill>
                <patternFill patternType="solid">
                  <fgColor rgb="FF70AD47"/>
                  <bgColor rgb="FF70AD47"/>
                </patternFill>
              </fill>
            </x14:dxf>
          </x14:cfRule>
          <xm:sqref>R12</xm:sqref>
        </x14:conditionalFormatting>
        <x14:conditionalFormatting xmlns:xm="http://schemas.microsoft.com/office/excel/2006/main">
          <x14:cfRule type="expression" priority="14" id="{00A100C8-0013-4FFA-95B8-00EF00A200EB}">
            <xm:f>R12-TODAY()&lt;=15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R12</xm:sqref>
        </x14:conditionalFormatting>
        <x14:conditionalFormatting xmlns:xm="http://schemas.microsoft.com/office/excel/2006/main">
          <x14:cfRule type="expression" priority="12" id="{008A002C-000C-4AE8-ABBA-009300880067}">
            <xm:f>AND(R13-TODAY()&lt;=30,R13-TODAY()&gt;15)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R13</xm:sqref>
        </x14:conditionalFormatting>
        <x14:conditionalFormatting xmlns:xm="http://schemas.microsoft.com/office/excel/2006/main">
          <x14:cfRule type="expression" priority="11" id="{00B20099-008A-4F56-BD04-0050006600DC}">
            <xm:f>R13-TODAY()&gt;30</xm:f>
            <x14:dxf>
              <fill>
                <patternFill patternType="solid">
                  <fgColor rgb="FF70AD47"/>
                  <bgColor rgb="FF70AD47"/>
                </patternFill>
              </fill>
            </x14:dxf>
          </x14:cfRule>
          <xm:sqref>R13</xm:sqref>
        </x14:conditionalFormatting>
        <x14:conditionalFormatting xmlns:xm="http://schemas.microsoft.com/office/excel/2006/main">
          <x14:cfRule type="expression" priority="10" id="{003F005F-009B-4854-AE95-009A00740082}">
            <xm:f>R13-TODAY()&lt;=15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R13</xm:sqref>
        </x14:conditionalFormatting>
        <x14:conditionalFormatting xmlns:xm="http://schemas.microsoft.com/office/excel/2006/main">
          <x14:cfRule type="containsText" priority="9" text="SIN POLIZA" id="{00C800D9-00DB-4961-8002-0012004E003E}">
            <xm:f>NOT(ISERROR(SEARCH("SIN POLIZA",R13)))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R13</xm:sqref>
        </x14:conditionalFormatting>
        <x14:conditionalFormatting xmlns:xm="http://schemas.microsoft.com/office/excel/2006/main">
          <x14:cfRule type="expression" priority="8" id="{005400D5-0039-4078-921D-000D006C0063}">
            <xm:f>AND(R14-TODAY()&lt;=30,R14-TODAY()&gt;15)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R14</xm:sqref>
        </x14:conditionalFormatting>
        <x14:conditionalFormatting xmlns:xm="http://schemas.microsoft.com/office/excel/2006/main">
          <x14:cfRule type="expression" priority="7" id="{003200A8-00C4-43B0-9728-002B0026009F}">
            <xm:f>R14-TODAY()&gt;30</xm:f>
            <x14:dxf>
              <fill>
                <patternFill patternType="solid">
                  <fgColor rgb="FF70AD47"/>
                  <bgColor rgb="FF70AD47"/>
                </patternFill>
              </fill>
            </x14:dxf>
          </x14:cfRule>
          <xm:sqref>R14</xm:sqref>
        </x14:conditionalFormatting>
        <x14:conditionalFormatting xmlns:xm="http://schemas.microsoft.com/office/excel/2006/main">
          <x14:cfRule type="expression" priority="6" id="{001C00CB-009D-41DE-8D30-003E00420038}">
            <xm:f>R14-TODAY()&lt;=15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R14</xm:sqref>
        </x14:conditionalFormatting>
        <x14:conditionalFormatting xmlns:xm="http://schemas.microsoft.com/office/excel/2006/main">
          <x14:cfRule type="expression" priority="4" id="{001C0016-002D-46B8-96FF-005400DD00EC}">
            <xm:f>AND(R15-TODAY()&lt;=30,R15-TODAY()&gt;15)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R15</xm:sqref>
        </x14:conditionalFormatting>
        <x14:conditionalFormatting xmlns:xm="http://schemas.microsoft.com/office/excel/2006/main">
          <x14:cfRule type="expression" priority="3" id="{00FB0065-003D-4A5C-9654-006700230099}">
            <xm:f>R15-TODAY()&gt;30</xm:f>
            <x14:dxf>
              <fill>
                <patternFill patternType="solid">
                  <fgColor rgb="FF70AD47"/>
                  <bgColor rgb="FF70AD47"/>
                </patternFill>
              </fill>
            </x14:dxf>
          </x14:cfRule>
          <xm:sqref>R15</xm:sqref>
        </x14:conditionalFormatting>
        <x14:conditionalFormatting xmlns:xm="http://schemas.microsoft.com/office/excel/2006/main">
          <x14:cfRule type="expression" priority="2" id="{008C0045-0099-4B54-B8D1-00F100900063}">
            <xm:f>R15-TODAY()&lt;=15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R15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ONLYOFFICE/9.0.4.50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mytelarbolito</dc:creator>
  <cp:lastModifiedBy>Julio Broown Alvarez</cp:lastModifiedBy>
  <cp:revision>19</cp:revision>
  <dcterms:created xsi:type="dcterms:W3CDTF">2025-06-28T20:02:00Z</dcterms:created>
  <dcterms:modified xsi:type="dcterms:W3CDTF">2025-10-16T19:59:13Z</dcterms:modified>
</cp:coreProperties>
</file>